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_SC\PROSİS\asansör frenleme direnci tesbiti\"/>
    </mc:Choice>
  </mc:AlternateContent>
  <bookViews>
    <workbookView xWindow="0" yWindow="0" windowWidth="24000" windowHeight="11040"/>
  </bookViews>
  <sheets>
    <sheet name="ASANSÖR MOTOR GÜCÜ HESABI"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 i="1" l="1"/>
  <c r="B11" i="1" l="1"/>
  <c r="O34" i="1" s="1"/>
  <c r="P4" i="1" l="1"/>
  <c r="O3" i="1"/>
  <c r="M20" i="1"/>
  <c r="L15" i="1"/>
  <c r="L14" i="1"/>
  <c r="B13" i="1"/>
  <c r="B17" i="1" s="1"/>
  <c r="M5" i="1" l="1"/>
  <c r="B12" i="1" s="1"/>
  <c r="B14" i="1" l="1"/>
  <c r="B15" i="1" s="1"/>
  <c r="B16" i="1"/>
</calcChain>
</file>

<file path=xl/sharedStrings.xml><?xml version="1.0" encoding="utf-8"?>
<sst xmlns="http://schemas.openxmlformats.org/spreadsheetml/2006/main" count="37" uniqueCount="29">
  <si>
    <t>KABİN AĞIRLIĞI:</t>
  </si>
  <si>
    <t>kg</t>
  </si>
  <si>
    <t>KARŞI AĞIRLIK:</t>
  </si>
  <si>
    <t>F1=</t>
  </si>
  <si>
    <t>F2=</t>
  </si>
  <si>
    <t>KAT SAYISI:</t>
  </si>
  <si>
    <t>KABİN HIZI:</t>
  </si>
  <si>
    <t>m/sn</t>
  </si>
  <si>
    <t>sn</t>
  </si>
  <si>
    <t>kW</t>
  </si>
  <si>
    <t>SİSTEM VERİMİ:</t>
  </si>
  <si>
    <t>%</t>
  </si>
  <si>
    <t>KABİN BEYAN YÜKÜ:</t>
  </si>
  <si>
    <t>KAT YÜKSEKLİĞİ:</t>
  </si>
  <si>
    <t>m</t>
  </si>
  <si>
    <t>Gkabin+Gyük=</t>
  </si>
  <si>
    <t>Gkarşıağ.=Gkabin+Gyük/2=</t>
  </si>
  <si>
    <t>SARI ALANLARI DOLDURUNUZ</t>
  </si>
  <si>
    <t>ASANSÖR MOTOR GÜCÜ VE  FRENLEME DİRENCİ HESABI</t>
  </si>
  <si>
    <t>NET YÜK:</t>
  </si>
  <si>
    <t>FRENLEME REZİSTANSI ANMA GÜCÜ **</t>
  </si>
  <si>
    <t>NET YÜK=</t>
  </si>
  <si>
    <t>HESAPLANAN TAHRİK GÜCÜ:</t>
  </si>
  <si>
    <t>MAX. FRENLEME GÜCÜ</t>
  </si>
  <si>
    <t>% ED  (120 SANİYEDE)</t>
  </si>
  <si>
    <t>MAX. SEYİR SÜRESİ:</t>
  </si>
  <si>
    <t>MOTOR GÜCÜ*=TAHRİKGÜCÜ x 1.6</t>
  </si>
  <si>
    <t>Kw    (Motor gücü için max. anlık tepe güç dikkate alınır. Güç tkr.  %50-%60 artar)</t>
  </si>
  <si>
    <t>kW  (Sürekli Frenleme Gücü: %100 ED)</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</si>
</sst>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charset val="162"/>
      <scheme val="minor"/>
    </font>
    <font>
      <sz val="20"/>
      <color rgb="FF0000FF"/>
      <name val="Calibri"/>
      <family val="2"/>
      <charset val="162"/>
      <scheme val="minor"/>
    </font>
    <font>
      <sz val="12"/>
      <color theme="1"/>
      <name val="Calibri"/>
      <family val="2"/>
      <charset val="162"/>
      <scheme val="minor"/>
    </font>
  </fonts>
  <fills count="5">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bgColor indexed="64"/>
      </patternFill>
    </fill>
  </fills>
  <borders count="1">
    <border>
      <left/>
      <right/>
      <top/>
      <bottom/>
      <diagonal/>
    </border>
  </borders>
  <cellStyleXfs count="1">
    <xf numFmtId="0" fontId="0" fillId="0" borderId="0"/>
  </cellStyleXfs>
  <cellXfs count="15">
    <xf numFmtId="0" fontId="0" fillId="0" borderId="0" xfId="0"/>
    <xf numFmtId="0" fontId="0" fillId="4" borderId="0" xfId="0" applyFill="1"/>
    <xf numFmtId="0" fontId="0" fillId="0" borderId="0" xfId="0" quotePrefix="1"/>
    <xf numFmtId="0" fontId="0" fillId="0" borderId="0" xfId="0" applyAlignment="1">
      <alignment horizontal="center"/>
    </xf>
    <xf numFmtId="0" fontId="1" fillId="0" borderId="0" xfId="0" applyFont="1"/>
    <xf numFmtId="0" fontId="0" fillId="0" borderId="0" xfId="0" applyAlignment="1">
      <alignment horizontal="left"/>
    </xf>
    <xf numFmtId="0" fontId="0" fillId="0" borderId="0" xfId="0" applyAlignment="1">
      <alignment horizontal="right"/>
    </xf>
    <xf numFmtId="0" fontId="2" fillId="0" borderId="0" xfId="0" applyFont="1"/>
    <xf numFmtId="0" fontId="0" fillId="2" borderId="0" xfId="0" applyFill="1" applyAlignment="1">
      <alignment horizontal="center"/>
    </xf>
    <xf numFmtId="0" fontId="0" fillId="4" borderId="0" xfId="0" applyFill="1" applyAlignment="1">
      <alignment horizontal="center"/>
    </xf>
    <xf numFmtId="0" fontId="0" fillId="3" borderId="0" xfId="0" applyFill="1" applyAlignment="1">
      <alignment horizontal="center"/>
    </xf>
    <xf numFmtId="2" fontId="0" fillId="3" borderId="0" xfId="0" applyNumberFormat="1" applyFill="1" applyAlignment="1">
      <alignment horizontal="center"/>
    </xf>
    <xf numFmtId="0" fontId="0" fillId="0" borderId="0" xfId="0" applyAlignment="1">
      <alignment horizontal="left" vertical="top" wrapText="1"/>
    </xf>
    <xf numFmtId="0" fontId="0" fillId="0" borderId="0" xfId="0" applyAlignment="1">
      <alignment horizontal="center"/>
    </xf>
    <xf numFmtId="0" fontId="0" fillId="3" borderId="0" xfId="0" applyFill="1"/>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600075</xdr:colOff>
      <xdr:row>10</xdr:row>
      <xdr:rowOff>0</xdr:rowOff>
    </xdr:from>
    <xdr:to>
      <xdr:col>11</xdr:col>
      <xdr:colOff>838200</xdr:colOff>
      <xdr:row>17</xdr:row>
      <xdr:rowOff>9525</xdr:rowOff>
    </xdr:to>
    <xdr:sp macro="" textlink="">
      <xdr:nvSpPr>
        <xdr:cNvPr id="2" name="Dikdörtgen 1"/>
        <xdr:cNvSpPr/>
      </xdr:nvSpPr>
      <xdr:spPr>
        <a:xfrm>
          <a:off x="6705600" y="1714500"/>
          <a:ext cx="847725" cy="13430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11</xdr:col>
      <xdr:colOff>419101</xdr:colOff>
      <xdr:row>5</xdr:row>
      <xdr:rowOff>19051</xdr:rowOff>
    </xdr:from>
    <xdr:to>
      <xdr:col>11</xdr:col>
      <xdr:colOff>819151</xdr:colOff>
      <xdr:row>7</xdr:row>
      <xdr:rowOff>57151</xdr:rowOff>
    </xdr:to>
    <xdr:sp macro="" textlink="">
      <xdr:nvSpPr>
        <xdr:cNvPr id="3" name="Oval 2"/>
        <xdr:cNvSpPr/>
      </xdr:nvSpPr>
      <xdr:spPr>
        <a:xfrm>
          <a:off x="7134226" y="781051"/>
          <a:ext cx="400050" cy="4191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13</xdr:col>
      <xdr:colOff>0</xdr:colOff>
      <xdr:row>8</xdr:row>
      <xdr:rowOff>0</xdr:rowOff>
    </xdr:from>
    <xdr:to>
      <xdr:col>13</xdr:col>
      <xdr:colOff>361950</xdr:colOff>
      <xdr:row>9</xdr:row>
      <xdr:rowOff>180975</xdr:rowOff>
    </xdr:to>
    <xdr:sp macro="" textlink="">
      <xdr:nvSpPr>
        <xdr:cNvPr id="4" name="Oval 3"/>
        <xdr:cNvSpPr/>
      </xdr:nvSpPr>
      <xdr:spPr>
        <a:xfrm>
          <a:off x="7753350" y="1143000"/>
          <a:ext cx="361950" cy="3714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11</xdr:col>
      <xdr:colOff>419100</xdr:colOff>
      <xdr:row>6</xdr:row>
      <xdr:rowOff>38101</xdr:rowOff>
    </xdr:from>
    <xdr:to>
      <xdr:col>11</xdr:col>
      <xdr:colOff>419101</xdr:colOff>
      <xdr:row>10</xdr:row>
      <xdr:rowOff>0</xdr:rowOff>
    </xdr:to>
    <xdr:cxnSp macro="">
      <xdr:nvCxnSpPr>
        <xdr:cNvPr id="6" name="Düz Bağlayıcı 5"/>
        <xdr:cNvCxnSpPr>
          <a:stCxn id="3" idx="2"/>
        </xdr:cNvCxnSpPr>
      </xdr:nvCxnSpPr>
      <xdr:spPr>
        <a:xfrm flipH="1">
          <a:off x="7134225" y="990601"/>
          <a:ext cx="1" cy="7238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760565</xdr:colOff>
      <xdr:row>5</xdr:row>
      <xdr:rowOff>80427</xdr:rowOff>
    </xdr:from>
    <xdr:to>
      <xdr:col>13</xdr:col>
      <xdr:colOff>180975</xdr:colOff>
      <xdr:row>8</xdr:row>
      <xdr:rowOff>0</xdr:rowOff>
    </xdr:to>
    <xdr:cxnSp macro="">
      <xdr:nvCxnSpPr>
        <xdr:cNvPr id="9" name="Düz Bağlayıcı 8"/>
        <xdr:cNvCxnSpPr>
          <a:stCxn id="4" idx="0"/>
          <a:endCxn id="3" idx="7"/>
        </xdr:cNvCxnSpPr>
      </xdr:nvCxnSpPr>
      <xdr:spPr>
        <a:xfrm flipH="1" flipV="1">
          <a:off x="7475690" y="842427"/>
          <a:ext cx="896785" cy="49107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361950</xdr:colOff>
      <xdr:row>8</xdr:row>
      <xdr:rowOff>185738</xdr:rowOff>
    </xdr:from>
    <xdr:to>
      <xdr:col>13</xdr:col>
      <xdr:colOff>371475</xdr:colOff>
      <xdr:row>26</xdr:row>
      <xdr:rowOff>152400</xdr:rowOff>
    </xdr:to>
    <xdr:cxnSp macro="">
      <xdr:nvCxnSpPr>
        <xdr:cNvPr id="11" name="Düz Bağlayıcı 10"/>
        <xdr:cNvCxnSpPr>
          <a:stCxn id="4" idx="6"/>
        </xdr:cNvCxnSpPr>
      </xdr:nvCxnSpPr>
      <xdr:spPr>
        <a:xfrm>
          <a:off x="8115300" y="1328738"/>
          <a:ext cx="9525" cy="33956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25</xdr:row>
      <xdr:rowOff>47625</xdr:rowOff>
    </xdr:from>
    <xdr:to>
      <xdr:col>13</xdr:col>
      <xdr:colOff>438150</xdr:colOff>
      <xdr:row>31</xdr:row>
      <xdr:rowOff>57150</xdr:rowOff>
    </xdr:to>
    <xdr:sp macro="" textlink="">
      <xdr:nvSpPr>
        <xdr:cNvPr id="12" name="Yuvarlatılmış Dikdörtgen 11"/>
        <xdr:cNvSpPr/>
      </xdr:nvSpPr>
      <xdr:spPr>
        <a:xfrm>
          <a:off x="8880475" y="4962525"/>
          <a:ext cx="142875" cy="1152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13</xdr:col>
      <xdr:colOff>349250</xdr:colOff>
      <xdr:row>31</xdr:row>
      <xdr:rowOff>31750</xdr:rowOff>
    </xdr:from>
    <xdr:to>
      <xdr:col>13</xdr:col>
      <xdr:colOff>349250</xdr:colOff>
      <xdr:row>32</xdr:row>
      <xdr:rowOff>174625</xdr:rowOff>
    </xdr:to>
    <xdr:cxnSp macro="">
      <xdr:nvCxnSpPr>
        <xdr:cNvPr id="14" name="Düz Ok Bağlayıcısı 13"/>
        <xdr:cNvCxnSpPr/>
      </xdr:nvCxnSpPr>
      <xdr:spPr>
        <a:xfrm>
          <a:off x="8934450" y="6089650"/>
          <a:ext cx="0" cy="3333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428625</xdr:colOff>
      <xdr:row>17</xdr:row>
      <xdr:rowOff>57150</xdr:rowOff>
    </xdr:from>
    <xdr:to>
      <xdr:col>11</xdr:col>
      <xdr:colOff>428625</xdr:colOff>
      <xdr:row>19</xdr:row>
      <xdr:rowOff>9525</xdr:rowOff>
    </xdr:to>
    <xdr:cxnSp macro="">
      <xdr:nvCxnSpPr>
        <xdr:cNvPr id="15" name="Düz Ok Bağlayıcısı 14"/>
        <xdr:cNvCxnSpPr/>
      </xdr:nvCxnSpPr>
      <xdr:spPr>
        <a:xfrm>
          <a:off x="7143750" y="3105150"/>
          <a:ext cx="0" cy="3333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485775</xdr:colOff>
      <xdr:row>28</xdr:row>
      <xdr:rowOff>85725</xdr:rowOff>
    </xdr:from>
    <xdr:to>
      <xdr:col>15</xdr:col>
      <xdr:colOff>12700</xdr:colOff>
      <xdr:row>31</xdr:row>
      <xdr:rowOff>123825</xdr:rowOff>
    </xdr:to>
    <xdr:sp macro="" textlink="">
      <xdr:nvSpPr>
        <xdr:cNvPr id="17" name="Metin kutusu 16"/>
        <xdr:cNvSpPr txBox="1"/>
      </xdr:nvSpPr>
      <xdr:spPr>
        <a:xfrm>
          <a:off x="9070975" y="5572125"/>
          <a:ext cx="631825" cy="6096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r-TR" sz="1100"/>
            <a:t>KARŞI AĞIRLIK</a:t>
          </a:r>
        </a:p>
      </xdr:txBody>
    </xdr:sp>
    <xdr:clientData/>
  </xdr:twoCellAnchor>
  <xdr:twoCellAnchor>
    <xdr:from>
      <xdr:col>11</xdr:col>
      <xdr:colOff>285750</xdr:colOff>
      <xdr:row>18</xdr:row>
      <xdr:rowOff>152400</xdr:rowOff>
    </xdr:from>
    <xdr:to>
      <xdr:col>12</xdr:col>
      <xdr:colOff>95250</xdr:colOff>
      <xdr:row>20</xdr:row>
      <xdr:rowOff>28575</xdr:rowOff>
    </xdr:to>
    <xdr:sp macro="" textlink="">
      <xdr:nvSpPr>
        <xdr:cNvPr id="19" name="Metin kutusu 18"/>
        <xdr:cNvSpPr txBox="1"/>
      </xdr:nvSpPr>
      <xdr:spPr>
        <a:xfrm>
          <a:off x="7000875" y="3390900"/>
          <a:ext cx="676275" cy="2571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r-TR" sz="1100"/>
            <a:t>F1=</a:t>
          </a:r>
        </a:p>
      </xdr:txBody>
    </xdr:sp>
    <xdr:clientData/>
  </xdr:twoCellAnchor>
  <xdr:twoCellAnchor>
    <xdr:from>
      <xdr:col>13</xdr:col>
      <xdr:colOff>203200</xdr:colOff>
      <xdr:row>32</xdr:row>
      <xdr:rowOff>161925</xdr:rowOff>
    </xdr:from>
    <xdr:to>
      <xdr:col>14</xdr:col>
      <xdr:colOff>12700</xdr:colOff>
      <xdr:row>36</xdr:row>
      <xdr:rowOff>9525</xdr:rowOff>
    </xdr:to>
    <xdr:sp macro="" textlink="">
      <xdr:nvSpPr>
        <xdr:cNvPr id="20" name="Metin kutusu 19"/>
        <xdr:cNvSpPr txBox="1"/>
      </xdr:nvSpPr>
      <xdr:spPr>
        <a:xfrm>
          <a:off x="8788400" y="6410325"/>
          <a:ext cx="419100" cy="6096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r-TR" sz="1100"/>
            <a:t>F2=</a:t>
          </a:r>
        </a:p>
      </xdr:txBody>
    </xdr:sp>
    <xdr:clientData/>
  </xdr:twoCellAnchor>
  <xdr:twoCellAnchor>
    <xdr:from>
      <xdr:col>0</xdr:col>
      <xdr:colOff>0</xdr:colOff>
      <xdr:row>20</xdr:row>
      <xdr:rowOff>127000</xdr:rowOff>
    </xdr:from>
    <xdr:to>
      <xdr:col>1</xdr:col>
      <xdr:colOff>342900</xdr:colOff>
      <xdr:row>33</xdr:row>
      <xdr:rowOff>76200</xdr:rowOff>
    </xdr:to>
    <xdr:sp macro="" textlink="">
      <xdr:nvSpPr>
        <xdr:cNvPr id="5" name="Metin kutusu 4"/>
        <xdr:cNvSpPr txBox="1"/>
      </xdr:nvSpPr>
      <xdr:spPr>
        <a:xfrm>
          <a:off x="0" y="3898900"/>
          <a:ext cx="2413000" cy="242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r-TR" sz="1200">
              <a:latin typeface="Arial" panose="020B0604020202020204" pitchFamily="34" charset="0"/>
              <a:cs typeface="Arial" panose="020B0604020202020204" pitchFamily="34" charset="0"/>
            </a:rPr>
            <a:t>* : Hesaplanan bu motor gücü bir ilk yaklaşım değeri olup, kesin motor gücü için projede  ivmelenme, halat ağırlığı, sürtünmeler vs de dikkate alınarak  bulunan değerden bir üst norm güç, motor gücü olarak  seçilir.</a:t>
          </a:r>
        </a:p>
        <a:p>
          <a:r>
            <a:rPr lang="tr-TR" sz="1200">
              <a:latin typeface="Arial" panose="020B0604020202020204" pitchFamily="34" charset="0"/>
              <a:cs typeface="Arial" panose="020B0604020202020204" pitchFamily="34" charset="0"/>
            </a:rPr>
            <a:t>** Aynı</a:t>
          </a:r>
          <a:r>
            <a:rPr lang="tr-TR" sz="1200" baseline="0">
              <a:latin typeface="Arial" panose="020B0604020202020204" pitchFamily="34" charset="0"/>
              <a:cs typeface="Arial" panose="020B0604020202020204" pitchFamily="34" charset="0"/>
            </a:rPr>
            <a:t> şekilde bulunan bu frenleme rezistansı anma  gücünün bir üst norm gücü frenleme direnci olarak seçilir. Burada halat ağırlığı, sürtünme ve verimsizlikler frenleme direnci lehine çalışır.</a:t>
          </a:r>
          <a:r>
            <a:rPr lang="tr-TR" sz="1200">
              <a:latin typeface="Arial" panose="020B0604020202020204" pitchFamily="34" charset="0"/>
              <a:cs typeface="Arial" panose="020B0604020202020204" pitchFamily="34" charset="0"/>
            </a:rPr>
            <a:t>                                                                           </a:t>
          </a:r>
        </a:p>
      </xdr:txBody>
    </xdr:sp>
    <xdr:clientData/>
  </xdr:twoCellAnchor>
  <xdr:twoCellAnchor>
    <xdr:from>
      <xdr:col>11</xdr:col>
      <xdr:colOff>558800</xdr:colOff>
      <xdr:row>5</xdr:row>
      <xdr:rowOff>177800</xdr:rowOff>
    </xdr:from>
    <xdr:to>
      <xdr:col>11</xdr:col>
      <xdr:colOff>698500</xdr:colOff>
      <xdr:row>6</xdr:row>
      <xdr:rowOff>101600</xdr:rowOff>
    </xdr:to>
    <xdr:sp macro="" textlink="">
      <xdr:nvSpPr>
        <xdr:cNvPr id="7" name="Oval 6"/>
        <xdr:cNvSpPr/>
      </xdr:nvSpPr>
      <xdr:spPr>
        <a:xfrm>
          <a:off x="7670800" y="1282700"/>
          <a:ext cx="13970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13</xdr:col>
      <xdr:colOff>114300</xdr:colOff>
      <xdr:row>8</xdr:row>
      <xdr:rowOff>127000</xdr:rowOff>
    </xdr:from>
    <xdr:to>
      <xdr:col>13</xdr:col>
      <xdr:colOff>254000</xdr:colOff>
      <xdr:row>9</xdr:row>
      <xdr:rowOff>50800</xdr:rowOff>
    </xdr:to>
    <xdr:sp macro="" textlink="">
      <xdr:nvSpPr>
        <xdr:cNvPr id="16" name="Oval 15"/>
        <xdr:cNvSpPr/>
      </xdr:nvSpPr>
      <xdr:spPr>
        <a:xfrm>
          <a:off x="8699500" y="1803400"/>
          <a:ext cx="13970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tabSelected="1" zoomScale="75" zoomScaleNormal="75" workbookViewId="0">
      <selection activeCell="E32" sqref="E32"/>
    </sheetView>
  </sheetViews>
  <sheetFormatPr defaultRowHeight="15" x14ac:dyDescent="0.25"/>
  <cols>
    <col min="1" max="1" width="33.7109375" customWidth="1"/>
    <col min="2" max="2" width="6.140625" customWidth="1"/>
    <col min="3" max="3" width="8.7109375" customWidth="1"/>
    <col min="4" max="4" width="12.42578125" bestFit="1" customWidth="1"/>
    <col min="12" max="12" width="13" customWidth="1"/>
    <col min="15" max="15" width="7.42578125" bestFit="1" customWidth="1"/>
    <col min="16" max="16" width="5" bestFit="1" customWidth="1"/>
  </cols>
  <sheetData>
    <row r="1" spans="1:17" ht="26.25" x14ac:dyDescent="0.4">
      <c r="A1" s="4" t="s">
        <v>18</v>
      </c>
    </row>
    <row r="2" spans="1:17" ht="15.75" customHeight="1" x14ac:dyDescent="0.25">
      <c r="A2" s="7" t="s">
        <v>17</v>
      </c>
    </row>
    <row r="3" spans="1:17" ht="15" customHeight="1" x14ac:dyDescent="0.4">
      <c r="A3" s="4"/>
      <c r="L3" s="6" t="s">
        <v>3</v>
      </c>
      <c r="M3" s="13" t="s">
        <v>15</v>
      </c>
      <c r="N3" s="13"/>
      <c r="O3" s="5">
        <f>B4+B5</f>
        <v>720</v>
      </c>
      <c r="P3" t="s">
        <v>1</v>
      </c>
    </row>
    <row r="4" spans="1:17" x14ac:dyDescent="0.25">
      <c r="A4" t="s">
        <v>0</v>
      </c>
      <c r="B4" s="8">
        <v>400</v>
      </c>
      <c r="C4" t="s">
        <v>1</v>
      </c>
      <c r="L4" s="6" t="s">
        <v>4</v>
      </c>
      <c r="M4" t="s">
        <v>16</v>
      </c>
      <c r="P4" s="5">
        <f>B4+B5/2</f>
        <v>560</v>
      </c>
      <c r="Q4" t="s">
        <v>1</v>
      </c>
    </row>
    <row r="5" spans="1:17" x14ac:dyDescent="0.25">
      <c r="A5" t="s">
        <v>12</v>
      </c>
      <c r="B5" s="8">
        <v>320</v>
      </c>
      <c r="C5" t="s">
        <v>1</v>
      </c>
      <c r="E5" s="1"/>
      <c r="L5" t="s">
        <v>21</v>
      </c>
      <c r="M5" s="3">
        <f>B4+B5-B11</f>
        <v>160</v>
      </c>
      <c r="N5" t="s">
        <v>1</v>
      </c>
    </row>
    <row r="6" spans="1:17" x14ac:dyDescent="0.25">
      <c r="A6" t="s">
        <v>5</v>
      </c>
      <c r="B6" s="8">
        <v>18</v>
      </c>
    </row>
    <row r="7" spans="1:17" x14ac:dyDescent="0.25">
      <c r="A7" t="s">
        <v>13</v>
      </c>
      <c r="B7" s="8">
        <v>2.8</v>
      </c>
      <c r="C7" t="s">
        <v>14</v>
      </c>
    </row>
    <row r="8" spans="1:17" x14ac:dyDescent="0.25">
      <c r="A8" t="s">
        <v>6</v>
      </c>
      <c r="B8" s="8">
        <v>1.1000000000000001</v>
      </c>
      <c r="C8" t="s">
        <v>7</v>
      </c>
    </row>
    <row r="9" spans="1:17" x14ac:dyDescent="0.25">
      <c r="A9" t="s">
        <v>10</v>
      </c>
      <c r="B9" s="8">
        <v>80</v>
      </c>
      <c r="C9" t="s">
        <v>11</v>
      </c>
    </row>
    <row r="10" spans="1:17" x14ac:dyDescent="0.25">
      <c r="B10" s="9"/>
    </row>
    <row r="11" spans="1:17" x14ac:dyDescent="0.25">
      <c r="A11" t="s">
        <v>2</v>
      </c>
      <c r="B11" s="10">
        <f>B4+B5/2</f>
        <v>560</v>
      </c>
      <c r="C11" t="s">
        <v>1</v>
      </c>
    </row>
    <row r="12" spans="1:17" x14ac:dyDescent="0.25">
      <c r="A12" t="s">
        <v>19</v>
      </c>
      <c r="B12" s="10">
        <f>M5</f>
        <v>160</v>
      </c>
      <c r="C12" t="s">
        <v>1</v>
      </c>
    </row>
    <row r="13" spans="1:17" x14ac:dyDescent="0.25">
      <c r="A13" t="s">
        <v>25</v>
      </c>
      <c r="B13" s="10">
        <f>B6*B7/B8</f>
        <v>45.818181818181813</v>
      </c>
      <c r="C13" t="s">
        <v>8</v>
      </c>
    </row>
    <row r="14" spans="1:17" x14ac:dyDescent="0.25">
      <c r="A14" t="s">
        <v>22</v>
      </c>
      <c r="B14" s="11">
        <f>0.001*9.81*M5*B8/(B9/100)</f>
        <v>2.1582000000000003</v>
      </c>
      <c r="C14" s="2" t="s">
        <v>9</v>
      </c>
      <c r="L14" s="3" t="str">
        <f>"yük="&amp;B5 &amp; "kg"</f>
        <v>yük=320kg</v>
      </c>
    </row>
    <row r="15" spans="1:17" x14ac:dyDescent="0.25">
      <c r="A15" t="s">
        <v>26</v>
      </c>
      <c r="B15" s="11">
        <f>B14*1.6</f>
        <v>3.4531200000000006</v>
      </c>
      <c r="C15" s="2" t="s">
        <v>27</v>
      </c>
      <c r="L15" s="3" t="str">
        <f>"kabin="&amp;B4&amp;"kg"</f>
        <v>kabin=400kg</v>
      </c>
    </row>
    <row r="16" spans="1:17" x14ac:dyDescent="0.25">
      <c r="A16" t="s">
        <v>23</v>
      </c>
      <c r="B16" s="11">
        <f>0.001*M5*9.81*B8*(2*(0.01*B9)-1)/(0.01*B9)</f>
        <v>1.2949200000000005</v>
      </c>
      <c r="C16" t="s">
        <v>9</v>
      </c>
    </row>
    <row r="17" spans="1:13" x14ac:dyDescent="0.25">
      <c r="A17" t="s">
        <v>24</v>
      </c>
      <c r="B17" s="10">
        <f>INT(100* B13/120)</f>
        <v>38</v>
      </c>
      <c r="C17" s="2" t="s">
        <v>11</v>
      </c>
    </row>
    <row r="18" spans="1:13" x14ac:dyDescent="0.25">
      <c r="A18" t="s">
        <v>20</v>
      </c>
      <c r="B18" s="14">
        <f>B16/(-1.749*LN(B13)+9.38)</f>
        <v>0.48126966004977167</v>
      </c>
      <c r="C18" t="s">
        <v>28</v>
      </c>
    </row>
    <row r="19" spans="1:13" x14ac:dyDescent="0.25">
      <c r="A19" s="12"/>
    </row>
    <row r="20" spans="1:13" x14ac:dyDescent="0.25">
      <c r="A20" s="12"/>
      <c r="M20" t="str">
        <f>B5+B4 &amp; " kg"</f>
        <v>720 kg</v>
      </c>
    </row>
    <row r="21" spans="1:13" x14ac:dyDescent="0.25">
      <c r="A21" s="12"/>
    </row>
    <row r="22" spans="1:13" x14ac:dyDescent="0.25">
      <c r="A22" s="12"/>
    </row>
    <row r="23" spans="1:13" x14ac:dyDescent="0.25">
      <c r="A23" s="12"/>
    </row>
    <row r="24" spans="1:13" x14ac:dyDescent="0.25">
      <c r="A24" s="12"/>
    </row>
    <row r="25" spans="1:13" x14ac:dyDescent="0.25">
      <c r="A25" s="12"/>
    </row>
    <row r="26" spans="1:13" x14ac:dyDescent="0.25">
      <c r="A26" s="12"/>
    </row>
    <row r="27" spans="1:13" x14ac:dyDescent="0.25">
      <c r="A27" s="12"/>
    </row>
    <row r="28" spans="1:13" x14ac:dyDescent="0.25">
      <c r="A28" s="12"/>
    </row>
    <row r="29" spans="1:13" x14ac:dyDescent="0.25">
      <c r="A29" s="12"/>
    </row>
    <row r="30" spans="1:13" x14ac:dyDescent="0.25">
      <c r="A30" s="12"/>
    </row>
    <row r="31" spans="1:13" x14ac:dyDescent="0.25">
      <c r="A31" s="12"/>
    </row>
    <row r="32" spans="1:13" x14ac:dyDescent="0.25">
      <c r="A32" s="12"/>
    </row>
    <row r="33" spans="1:15" x14ac:dyDescent="0.25">
      <c r="A33" s="12"/>
    </row>
    <row r="34" spans="1:15" x14ac:dyDescent="0.25">
      <c r="A34" s="12"/>
      <c r="O34" s="5" t="str">
        <f>B11 &amp; " kg"</f>
        <v>560 kg</v>
      </c>
    </row>
    <row r="35" spans="1:15" x14ac:dyDescent="0.25">
      <c r="A35" s="12"/>
    </row>
    <row r="36" spans="1:15" x14ac:dyDescent="0.25">
      <c r="A36" s="12"/>
    </row>
    <row r="37" spans="1:15" x14ac:dyDescent="0.25">
      <c r="A37" s="12"/>
    </row>
    <row r="38" spans="1:15" x14ac:dyDescent="0.25">
      <c r="A38" s="12"/>
    </row>
    <row r="39" spans="1:15" x14ac:dyDescent="0.25">
      <c r="A39" s="12"/>
    </row>
    <row r="40" spans="1:15" x14ac:dyDescent="0.25">
      <c r="A40" s="12"/>
    </row>
    <row r="41" spans="1:15" x14ac:dyDescent="0.25">
      <c r="A41" s="12"/>
    </row>
    <row r="42" spans="1:15" x14ac:dyDescent="0.25">
      <c r="A42" s="12"/>
    </row>
    <row r="43" spans="1:15" x14ac:dyDescent="0.25">
      <c r="A43" s="12"/>
    </row>
    <row r="44" spans="1:15" x14ac:dyDescent="0.25">
      <c r="A44" s="12"/>
    </row>
    <row r="45" spans="1:15" x14ac:dyDescent="0.25">
      <c r="A45" s="12"/>
    </row>
    <row r="46" spans="1:15" x14ac:dyDescent="0.25">
      <c r="A46" s="12"/>
    </row>
    <row r="47" spans="1:15" x14ac:dyDescent="0.25">
      <c r="A47" s="12"/>
    </row>
    <row r="48" spans="1:15" x14ac:dyDescent="0.25">
      <c r="A48" s="12"/>
    </row>
  </sheetData>
  <mergeCells count="3">
    <mergeCell ref="A19:A33"/>
    <mergeCell ref="M3:N3"/>
    <mergeCell ref="A34:A4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ASANSÖR MOTOR GÜCÜ HESABI</vt:lpstr>
    </vt:vector>
  </TitlesOfParts>
  <Company>SilentAll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dc:creator>
  <cp:lastModifiedBy>SC</cp:lastModifiedBy>
  <dcterms:created xsi:type="dcterms:W3CDTF">2023-03-19T18:59:24Z</dcterms:created>
  <dcterms:modified xsi:type="dcterms:W3CDTF">2023-07-10T19:14:35Z</dcterms:modified>
</cp:coreProperties>
</file>